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ity\Desktop\FINANCE DEPT\BUDGET\FY25 Budget\"/>
    </mc:Choice>
  </mc:AlternateContent>
  <bookViews>
    <workbookView xWindow="0" yWindow="0" windowWidth="28800" windowHeight="12435"/>
  </bookViews>
  <sheets>
    <sheet name="Sheet1" sheetId="1" r:id="rId1"/>
  </sheets>
  <definedNames>
    <definedName name="_xlnm.Print_Area" localSheetId="0">Sheet1!$B$4:$G$65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8" i="1" l="1"/>
  <c r="F15" i="1"/>
  <c r="F14" i="1"/>
  <c r="G42" i="1" l="1"/>
  <c r="F32" i="1"/>
  <c r="F41" i="1" l="1"/>
  <c r="F73" i="1"/>
  <c r="F33" i="1"/>
  <c r="G35" i="1" l="1"/>
  <c r="G31" i="1"/>
  <c r="G28" i="1"/>
  <c r="G27" i="1"/>
  <c r="G21" i="1"/>
  <c r="G16" i="1"/>
  <c r="G46" i="1"/>
  <c r="G45" i="1"/>
  <c r="F43" i="1"/>
  <c r="G15" i="1"/>
  <c r="G14" i="1"/>
  <c r="F36" i="1"/>
  <c r="E34" i="1"/>
  <c r="G34" i="1" s="1"/>
  <c r="E33" i="1"/>
  <c r="G32" i="1"/>
  <c r="F29" i="1"/>
  <c r="E29" i="1"/>
  <c r="F47" i="1"/>
  <c r="E47" i="1"/>
  <c r="E43" i="1"/>
  <c r="F22" i="1"/>
  <c r="E20" i="1"/>
  <c r="G20" i="1" s="1"/>
  <c r="E19" i="1"/>
  <c r="G19" i="1" s="1"/>
  <c r="E17" i="1"/>
  <c r="F59" i="1" l="1"/>
  <c r="F63" i="1" s="1"/>
  <c r="F65" i="1" s="1"/>
  <c r="G47" i="1"/>
  <c r="G43" i="1"/>
  <c r="G29" i="1"/>
  <c r="G41" i="1"/>
  <c r="G33" i="1"/>
  <c r="F17" i="1"/>
  <c r="F53" i="1" s="1"/>
  <c r="F55" i="1" s="1"/>
  <c r="F70" i="1"/>
  <c r="F78" i="1" s="1"/>
  <c r="F81" i="1" s="1"/>
  <c r="F83" i="1" s="1"/>
  <c r="E36" i="1"/>
  <c r="G36" i="1" s="1"/>
  <c r="E22" i="1"/>
  <c r="G22" i="1" s="1"/>
  <c r="G17" i="1" l="1"/>
  <c r="F57" i="1"/>
  <c r="F86" i="1"/>
  <c r="F88" i="1" s="1"/>
  <c r="F90" i="1" s="1"/>
  <c r="F74" i="1"/>
  <c r="F76" i="1" s="1"/>
</calcChain>
</file>

<file path=xl/sharedStrings.xml><?xml version="1.0" encoding="utf-8"?>
<sst xmlns="http://schemas.openxmlformats.org/spreadsheetml/2006/main" count="71" uniqueCount="43">
  <si>
    <t>CITY OF PRAIRIE HOME, MO</t>
  </si>
  <si>
    <t>GENERAL FUND</t>
  </si>
  <si>
    <t>Budget</t>
  </si>
  <si>
    <t>Year Ended</t>
  </si>
  <si>
    <t>Category and Description</t>
  </si>
  <si>
    <t>REVENUES</t>
  </si>
  <si>
    <t>TAXES</t>
  </si>
  <si>
    <t>MISC.</t>
  </si>
  <si>
    <t>GRANTS</t>
  </si>
  <si>
    <t>TOTAL REVENUES</t>
  </si>
  <si>
    <t>EXPENSES</t>
  </si>
  <si>
    <t>SALARIES &amp; PAYROLL TAXES</t>
  </si>
  <si>
    <t>EXPENSE &amp; EQUIPMENT</t>
  </si>
  <si>
    <t>POLICE EXPENSES</t>
  </si>
  <si>
    <t>TOTAL EXPENSES</t>
  </si>
  <si>
    <t>STREET FUND</t>
  </si>
  <si>
    <t>SPECIAL PROJECTS</t>
  </si>
  <si>
    <t>UTILITIES (REVENUE) FUND</t>
  </si>
  <si>
    <t>CUSTOMOR SERVICE PAYMENTS</t>
  </si>
  <si>
    <t>LOANS &amp; INTEREST</t>
  </si>
  <si>
    <t>SANITATION</t>
  </si>
  <si>
    <t>Unclassified (culverts, depreciation, collector)</t>
  </si>
  <si>
    <t>Total this page</t>
  </si>
  <si>
    <t>Loan principal payments</t>
  </si>
  <si>
    <t>Adjusted total</t>
  </si>
  <si>
    <t>Profit &amp; Loss Report</t>
  </si>
  <si>
    <t>Actual</t>
  </si>
  <si>
    <t xml:space="preserve">Percent </t>
  </si>
  <si>
    <t>Utilized</t>
  </si>
  <si>
    <t>BUDGET TO ACTUAL REPORT</t>
  </si>
  <si>
    <t>Detail by Class Report</t>
  </si>
  <si>
    <t>Prop tax expense</t>
  </si>
  <si>
    <t>Pass Through Funds Rev AJE</t>
  </si>
  <si>
    <t>Culvert Payments</t>
  </si>
  <si>
    <t xml:space="preserve">  Less Loan Principal</t>
  </si>
  <si>
    <t xml:space="preserve">  Plus Depreciation</t>
  </si>
  <si>
    <t>Expenses</t>
  </si>
  <si>
    <t>Revenues</t>
  </si>
  <si>
    <t>FISCAL YEAR 2025 - AT 6/30/25</t>
  </si>
  <si>
    <t>Budget-to-Actual (above)</t>
  </si>
  <si>
    <t>Modified Accrual (Evers report)</t>
  </si>
  <si>
    <t xml:space="preserve">  Plus County Collector Fees</t>
  </si>
  <si>
    <t>Reconciliation between Budget-to-Actual and Modified Accrual accounting report: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</si>
</sst>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mm/dd/yy;@"/>
    <numFmt numFmtId="165" formatCode="_(* #,##0_);_(* \(#,##0\);_(* &quot;-&quot;??_);_(@_)"/>
    <numFmt numFmtId="166" formatCode="0_);[Red]\(0\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3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4" fillId="0" borderId="0" xfId="0" applyFont="1"/>
    <xf numFmtId="165" fontId="0" fillId="0" borderId="0" xfId="0" applyNumberFormat="1"/>
    <xf numFmtId="0" fontId="5" fillId="0" borderId="0" xfId="0" applyFont="1"/>
    <xf numFmtId="0" fontId="3" fillId="0" borderId="0" xfId="0" applyFont="1"/>
    <xf numFmtId="165" fontId="0" fillId="0" borderId="2" xfId="0" applyNumberFormat="1" applyBorder="1"/>
    <xf numFmtId="165" fontId="0" fillId="0" borderId="1" xfId="0" applyNumberFormat="1" applyBorder="1"/>
    <xf numFmtId="43" fontId="7" fillId="0" borderId="0" xfId="1" applyFont="1" applyFill="1" applyAlignment="1">
      <alignment horizontal="center"/>
    </xf>
    <xf numFmtId="164" fontId="7" fillId="0" borderId="1" xfId="1" quotePrefix="1" applyNumberFormat="1" applyFont="1" applyFill="1" applyBorder="1" applyAlignment="1">
      <alignment horizontal="center"/>
    </xf>
    <xf numFmtId="0" fontId="6" fillId="0" borderId="0" xfId="0" applyFont="1"/>
    <xf numFmtId="9" fontId="0" fillId="0" borderId="0" xfId="2" applyFont="1"/>
    <xf numFmtId="0" fontId="4" fillId="0" borderId="0" xfId="0" applyFont="1" applyAlignment="1">
      <alignment horizontal="right"/>
    </xf>
    <xf numFmtId="0" fontId="0" fillId="0" borderId="1" xfId="0" applyBorder="1" applyAlignment="1">
      <alignment horizontal="left"/>
    </xf>
    <xf numFmtId="0" fontId="8" fillId="0" borderId="0" xfId="0" applyFont="1"/>
    <xf numFmtId="165" fontId="0" fillId="0" borderId="0" xfId="0" applyNumberFormat="1" applyFill="1"/>
    <xf numFmtId="165" fontId="0" fillId="0" borderId="2" xfId="0" applyNumberFormat="1" applyFill="1" applyBorder="1"/>
    <xf numFmtId="0" fontId="0" fillId="0" borderId="0" xfId="0" applyFill="1"/>
    <xf numFmtId="166" fontId="2" fillId="0" borderId="0" xfId="1" applyNumberFormat="1" applyFont="1"/>
    <xf numFmtId="165" fontId="2" fillId="0" borderId="0" xfId="1" applyNumberFormat="1" applyFont="1"/>
    <xf numFmtId="0" fontId="0" fillId="0" borderId="1" xfId="0" applyBorder="1"/>
    <xf numFmtId="0" fontId="6" fillId="0" borderId="3" xfId="0" applyFont="1" applyBorder="1"/>
    <xf numFmtId="0" fontId="0" fillId="0" borderId="4" xfId="0" applyBorder="1"/>
    <xf numFmtId="0" fontId="0" fillId="0" borderId="5" xfId="0" applyBorder="1"/>
    <xf numFmtId="0" fontId="6" fillId="0" borderId="6" xfId="0" applyFont="1" applyBorder="1"/>
    <xf numFmtId="0" fontId="0" fillId="0" borderId="0" xfId="0" applyBorder="1"/>
    <xf numFmtId="165" fontId="0" fillId="0" borderId="0" xfId="0" applyNumberFormat="1" applyBorder="1"/>
    <xf numFmtId="0" fontId="0" fillId="0" borderId="7" xfId="0" applyBorder="1"/>
    <xf numFmtId="37" fontId="0" fillId="0" borderId="0" xfId="0" applyNumberFormat="1" applyBorder="1"/>
    <xf numFmtId="0" fontId="6" fillId="0" borderId="8" xfId="0" applyFont="1" applyBorder="1"/>
    <xf numFmtId="37" fontId="0" fillId="0" borderId="1" xfId="0" applyNumberFormat="1" applyBorder="1"/>
    <xf numFmtId="0" fontId="0" fillId="0" borderId="9" xfId="0" applyBorder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4:K90"/>
  <sheetViews>
    <sheetView tabSelected="1" topLeftCell="A16" workbookViewId="0">
      <selection activeCell="L59" sqref="L59"/>
    </sheetView>
  </sheetViews>
  <sheetFormatPr defaultRowHeight="15" customHeight="1" x14ac:dyDescent="0.25"/>
  <cols>
    <col min="2" max="2" width="2.7109375" style="11" customWidth="1"/>
    <col min="3" max="3" width="2.7109375" customWidth="1"/>
    <col min="4" max="4" width="29.28515625" bestFit="1" customWidth="1"/>
    <col min="5" max="6" width="13.85546875" customWidth="1"/>
    <col min="7" max="7" width="9.5703125" customWidth="1"/>
  </cols>
  <sheetData>
    <row r="4" spans="2:7" ht="18" customHeight="1" x14ac:dyDescent="0.3">
      <c r="B4" s="3" t="s">
        <v>0</v>
      </c>
      <c r="C4" s="5"/>
      <c r="D4" s="11"/>
      <c r="E4" s="11"/>
      <c r="F4" s="11"/>
    </row>
    <row r="5" spans="2:7" ht="18" customHeight="1" x14ac:dyDescent="0.3">
      <c r="B5" s="3" t="s">
        <v>29</v>
      </c>
      <c r="C5" s="5"/>
      <c r="D5" s="11"/>
      <c r="E5" s="11"/>
      <c r="F5" s="11"/>
      <c r="G5" s="11"/>
    </row>
    <row r="6" spans="2:7" ht="18" customHeight="1" x14ac:dyDescent="0.3">
      <c r="B6" s="3"/>
      <c r="C6" s="5"/>
      <c r="D6" s="11"/>
      <c r="E6" s="11"/>
      <c r="F6" s="11"/>
      <c r="G6" s="13" t="s">
        <v>38</v>
      </c>
    </row>
    <row r="7" spans="2:7" ht="15" customHeight="1" x14ac:dyDescent="0.25">
      <c r="B7" s="5"/>
      <c r="C7" s="6"/>
    </row>
    <row r="8" spans="2:7" ht="15" customHeight="1" x14ac:dyDescent="0.25">
      <c r="E8" s="1" t="s">
        <v>2</v>
      </c>
      <c r="F8" s="1" t="s">
        <v>26</v>
      </c>
      <c r="G8" s="1" t="s">
        <v>27</v>
      </c>
    </row>
    <row r="9" spans="2:7" ht="15" customHeight="1" x14ac:dyDescent="0.25">
      <c r="E9" s="9" t="s">
        <v>3</v>
      </c>
      <c r="F9" s="9" t="s">
        <v>3</v>
      </c>
      <c r="G9" s="1" t="s">
        <v>2</v>
      </c>
    </row>
    <row r="10" spans="2:7" ht="15" customHeight="1" x14ac:dyDescent="0.25">
      <c r="B10" s="14" t="s">
        <v>4</v>
      </c>
      <c r="C10" s="14"/>
      <c r="D10" s="14"/>
      <c r="E10" s="10">
        <v>45838</v>
      </c>
      <c r="F10" s="10">
        <v>45838</v>
      </c>
      <c r="G10" s="2" t="s">
        <v>28</v>
      </c>
    </row>
    <row r="11" spans="2:7" ht="15" customHeight="1" x14ac:dyDescent="0.25">
      <c r="E11" s="4"/>
      <c r="F11" s="4"/>
    </row>
    <row r="12" spans="2:7" ht="15" customHeight="1" x14ac:dyDescent="0.3">
      <c r="B12" s="3" t="s">
        <v>1</v>
      </c>
      <c r="C12" s="6"/>
      <c r="E12" s="4"/>
      <c r="F12" s="4"/>
    </row>
    <row r="13" spans="2:7" ht="15" customHeight="1" x14ac:dyDescent="0.3">
      <c r="B13" s="3"/>
      <c r="C13" s="6" t="s">
        <v>5</v>
      </c>
      <c r="E13" s="4"/>
      <c r="F13" s="4"/>
      <c r="G13" s="12"/>
    </row>
    <row r="14" spans="2:7" ht="15" customHeight="1" x14ac:dyDescent="0.3">
      <c r="B14" s="15"/>
      <c r="D14" t="s">
        <v>6</v>
      </c>
      <c r="E14" s="4">
        <v>61000</v>
      </c>
      <c r="F14" s="4">
        <f>1746+8180+26104+30886-499</f>
        <v>66417</v>
      </c>
      <c r="G14" s="12">
        <f>+F14/E14</f>
        <v>1.0888032786885247</v>
      </c>
    </row>
    <row r="15" spans="2:7" ht="15" customHeight="1" x14ac:dyDescent="0.3">
      <c r="B15" s="15"/>
      <c r="D15" t="s">
        <v>7</v>
      </c>
      <c r="E15" s="4">
        <v>500</v>
      </c>
      <c r="F15" s="16">
        <f>63+50+524+17+1</f>
        <v>655</v>
      </c>
      <c r="G15" s="12">
        <f t="shared" ref="G15:G17" si="0">+F15/E15</f>
        <v>1.31</v>
      </c>
    </row>
    <row r="16" spans="2:7" ht="15" customHeight="1" x14ac:dyDescent="0.3">
      <c r="B16" s="15"/>
      <c r="D16" t="s">
        <v>8</v>
      </c>
      <c r="E16" s="4">
        <v>2900</v>
      </c>
      <c r="F16" s="16">
        <v>2915</v>
      </c>
      <c r="G16" s="12">
        <f t="shared" si="0"/>
        <v>1.0051724137931035</v>
      </c>
    </row>
    <row r="17" spans="2:11" ht="15" customHeight="1" x14ac:dyDescent="0.3">
      <c r="B17" s="15"/>
      <c r="D17" s="6" t="s">
        <v>9</v>
      </c>
      <c r="E17" s="7">
        <f>SUM(E14:E16)</f>
        <v>64400</v>
      </c>
      <c r="F17" s="17">
        <f>SUM(F14:F16)</f>
        <v>69987</v>
      </c>
      <c r="G17" s="12">
        <f t="shared" si="0"/>
        <v>1.0867546583850931</v>
      </c>
      <c r="I17" s="4"/>
      <c r="J17" s="4"/>
      <c r="K17" s="4"/>
    </row>
    <row r="18" spans="2:11" ht="15" customHeight="1" x14ac:dyDescent="0.3">
      <c r="B18" s="3"/>
      <c r="C18" s="6" t="s">
        <v>10</v>
      </c>
      <c r="E18" s="4"/>
      <c r="F18" s="16"/>
      <c r="G18" s="12"/>
      <c r="I18" s="4"/>
    </row>
    <row r="19" spans="2:11" ht="15" customHeight="1" x14ac:dyDescent="0.3">
      <c r="B19" s="15"/>
      <c r="D19" t="s">
        <v>11</v>
      </c>
      <c r="E19" s="4">
        <f>32000+3500</f>
        <v>35500</v>
      </c>
      <c r="F19" s="16">
        <v>24394</v>
      </c>
      <c r="G19" s="12">
        <f t="shared" ref="G19:G22" si="1">+F19/E19</f>
        <v>0.68715492957746482</v>
      </c>
      <c r="I19" s="4"/>
    </row>
    <row r="20" spans="2:11" ht="15" customHeight="1" x14ac:dyDescent="0.3">
      <c r="B20" s="15"/>
      <c r="D20" t="s">
        <v>12</v>
      </c>
      <c r="E20" s="4">
        <f>3000+19000+2000+2500</f>
        <v>26500</v>
      </c>
      <c r="F20" s="16">
        <v>15826</v>
      </c>
      <c r="G20" s="12">
        <f t="shared" si="1"/>
        <v>0.59720754716981128</v>
      </c>
      <c r="I20" s="4"/>
    </row>
    <row r="21" spans="2:11" ht="15" customHeight="1" x14ac:dyDescent="0.3">
      <c r="B21" s="15"/>
      <c r="D21" t="s">
        <v>13</v>
      </c>
      <c r="E21" s="4">
        <v>10000</v>
      </c>
      <c r="F21" s="16">
        <v>8280</v>
      </c>
      <c r="G21" s="12">
        <f t="shared" si="1"/>
        <v>0.82799999999999996</v>
      </c>
    </row>
    <row r="22" spans="2:11" ht="15" customHeight="1" x14ac:dyDescent="0.3">
      <c r="B22" s="15"/>
      <c r="D22" s="6" t="s">
        <v>14</v>
      </c>
      <c r="E22" s="7">
        <f>SUM(E19:E21)</f>
        <v>72000</v>
      </c>
      <c r="F22" s="17">
        <f>SUM(F19:F21)</f>
        <v>48500</v>
      </c>
      <c r="G22" s="12">
        <f t="shared" si="1"/>
        <v>0.67361111111111116</v>
      </c>
    </row>
    <row r="23" spans="2:11" ht="15" customHeight="1" x14ac:dyDescent="0.3">
      <c r="B23" s="15"/>
      <c r="F23" s="18"/>
      <c r="G23" s="12"/>
    </row>
    <row r="24" spans="2:11" ht="15" customHeight="1" x14ac:dyDescent="0.3">
      <c r="B24" s="15"/>
      <c r="F24" s="18"/>
      <c r="G24" s="12"/>
    </row>
    <row r="25" spans="2:11" ht="15" customHeight="1" x14ac:dyDescent="0.3">
      <c r="B25" s="3" t="s">
        <v>17</v>
      </c>
      <c r="C25" s="6"/>
      <c r="F25" s="18"/>
      <c r="G25" s="12"/>
    </row>
    <row r="26" spans="2:11" ht="15" customHeight="1" x14ac:dyDescent="0.3">
      <c r="B26" s="3"/>
      <c r="C26" s="6" t="s">
        <v>5</v>
      </c>
      <c r="F26" s="18"/>
      <c r="G26" s="12"/>
    </row>
    <row r="27" spans="2:11" ht="15" customHeight="1" x14ac:dyDescent="0.3">
      <c r="B27" s="15"/>
      <c r="D27" t="s">
        <v>18</v>
      </c>
      <c r="E27" s="4">
        <v>147000</v>
      </c>
      <c r="F27" s="16">
        <v>150446</v>
      </c>
      <c r="G27" s="12">
        <f t="shared" ref="G27:G29" si="2">+F27/E27</f>
        <v>1.0234421768707482</v>
      </c>
    </row>
    <row r="28" spans="2:11" ht="15" customHeight="1" x14ac:dyDescent="0.3">
      <c r="B28" s="15"/>
      <c r="D28" t="s">
        <v>7</v>
      </c>
      <c r="E28" s="4">
        <v>3600</v>
      </c>
      <c r="F28" s="16">
        <f>5839+648+30+1</f>
        <v>6518</v>
      </c>
      <c r="G28" s="12">
        <f t="shared" si="2"/>
        <v>1.8105555555555555</v>
      </c>
    </row>
    <row r="29" spans="2:11" ht="15" customHeight="1" x14ac:dyDescent="0.3">
      <c r="B29" s="15"/>
      <c r="D29" s="6" t="s">
        <v>9</v>
      </c>
      <c r="E29" s="7">
        <f>SUM(E27:E28)</f>
        <v>150600</v>
      </c>
      <c r="F29" s="17">
        <f>SUM(F27:F28)</f>
        <v>156964</v>
      </c>
      <c r="G29" s="12">
        <f t="shared" si="2"/>
        <v>1.042257636122178</v>
      </c>
    </row>
    <row r="30" spans="2:11" ht="15" customHeight="1" x14ac:dyDescent="0.3">
      <c r="B30" s="3"/>
      <c r="C30" s="6" t="s">
        <v>10</v>
      </c>
      <c r="E30" s="4"/>
      <c r="F30" s="16"/>
      <c r="G30" s="12"/>
    </row>
    <row r="31" spans="2:11" ht="15" customHeight="1" x14ac:dyDescent="0.3">
      <c r="B31" s="15"/>
      <c r="D31" t="s">
        <v>11</v>
      </c>
      <c r="E31" s="4">
        <v>33000</v>
      </c>
      <c r="F31" s="4">
        <v>26972</v>
      </c>
      <c r="G31" s="12">
        <f t="shared" ref="G31:G36" si="3">+F31/E31</f>
        <v>0.81733333333333336</v>
      </c>
    </row>
    <row r="32" spans="2:11" ht="15" customHeight="1" x14ac:dyDescent="0.3">
      <c r="B32" s="15"/>
      <c r="D32" t="s">
        <v>12</v>
      </c>
      <c r="E32" s="4">
        <v>70000</v>
      </c>
      <c r="F32" s="4">
        <f>36655-973</f>
        <v>35682</v>
      </c>
      <c r="G32" s="12">
        <f t="shared" si="3"/>
        <v>0.50974285714285716</v>
      </c>
    </row>
    <row r="33" spans="2:9" ht="15" customHeight="1" x14ac:dyDescent="0.3">
      <c r="B33" s="15"/>
      <c r="D33" t="s">
        <v>19</v>
      </c>
      <c r="E33" s="4">
        <f>5700+5085+10082+33+100</f>
        <v>21000</v>
      </c>
      <c r="F33" s="16">
        <f>3821+4900+7286+4900</f>
        <v>20907</v>
      </c>
      <c r="G33" s="12">
        <f t="shared" si="3"/>
        <v>0.99557142857142855</v>
      </c>
      <c r="I33" s="4"/>
    </row>
    <row r="34" spans="2:9" ht="15" customHeight="1" x14ac:dyDescent="0.3">
      <c r="B34" s="15"/>
      <c r="D34" t="s">
        <v>20</v>
      </c>
      <c r="E34" s="4">
        <f>20700+(265*12)+20+100</f>
        <v>24000</v>
      </c>
      <c r="F34" s="4">
        <v>23615</v>
      </c>
      <c r="G34" s="12">
        <f t="shared" si="3"/>
        <v>0.98395833333333338</v>
      </c>
    </row>
    <row r="35" spans="2:9" ht="15" customHeight="1" x14ac:dyDescent="0.3">
      <c r="B35" s="15"/>
      <c r="D35" t="s">
        <v>16</v>
      </c>
      <c r="E35" s="4">
        <v>33400</v>
      </c>
      <c r="F35" s="4">
        <v>20000</v>
      </c>
      <c r="G35" s="12">
        <f t="shared" si="3"/>
        <v>0.59880239520958078</v>
      </c>
    </row>
    <row r="36" spans="2:9" ht="15" customHeight="1" x14ac:dyDescent="0.3">
      <c r="B36" s="15"/>
      <c r="D36" s="6" t="s">
        <v>14</v>
      </c>
      <c r="E36" s="7">
        <f>SUM(E31:E35)</f>
        <v>181400</v>
      </c>
      <c r="F36" s="7">
        <f>SUM(F31:F35)</f>
        <v>127176</v>
      </c>
      <c r="G36" s="12">
        <f t="shared" si="3"/>
        <v>0.70108048511576626</v>
      </c>
      <c r="I36" s="4"/>
    </row>
    <row r="37" spans="2:9" ht="15" customHeight="1" x14ac:dyDescent="0.3">
      <c r="B37" s="15"/>
      <c r="D37" s="6"/>
      <c r="E37" s="4"/>
      <c r="F37" s="4"/>
      <c r="G37" s="12"/>
      <c r="I37" s="4"/>
    </row>
    <row r="38" spans="2:9" ht="15" customHeight="1" x14ac:dyDescent="0.3">
      <c r="B38" s="15"/>
      <c r="D38" s="6"/>
      <c r="E38" s="4"/>
      <c r="F38" s="4"/>
      <c r="G38" s="12"/>
    </row>
    <row r="39" spans="2:9" ht="15" customHeight="1" x14ac:dyDescent="0.3">
      <c r="B39" s="3" t="s">
        <v>15</v>
      </c>
      <c r="C39" s="6"/>
      <c r="G39" s="12"/>
    </row>
    <row r="40" spans="2:9" ht="15" customHeight="1" x14ac:dyDescent="0.3">
      <c r="B40" s="3"/>
      <c r="C40" s="6" t="s">
        <v>5</v>
      </c>
      <c r="G40" s="12"/>
    </row>
    <row r="41" spans="2:9" ht="15" customHeight="1" x14ac:dyDescent="0.3">
      <c r="B41" s="15"/>
      <c r="D41" t="s">
        <v>6</v>
      </c>
      <c r="E41" s="4">
        <v>14000</v>
      </c>
      <c r="F41" s="4">
        <f>10573+1183+3007</f>
        <v>14763</v>
      </c>
      <c r="G41" s="12">
        <f t="shared" ref="G41:G43" si="4">+F41/E41</f>
        <v>1.0545</v>
      </c>
    </row>
    <row r="42" spans="2:9" ht="15" customHeight="1" x14ac:dyDescent="0.3">
      <c r="B42" s="15"/>
      <c r="D42" t="s">
        <v>8</v>
      </c>
      <c r="E42" s="16">
        <v>28000</v>
      </c>
      <c r="F42" s="16">
        <v>25750</v>
      </c>
      <c r="G42" s="12">
        <f t="shared" si="4"/>
        <v>0.9196428571428571</v>
      </c>
    </row>
    <row r="43" spans="2:9" ht="15" customHeight="1" x14ac:dyDescent="0.3">
      <c r="B43" s="15"/>
      <c r="D43" s="6" t="s">
        <v>9</v>
      </c>
      <c r="E43" s="7">
        <f>SUM(E41:E42)</f>
        <v>42000</v>
      </c>
      <c r="F43" s="7">
        <f>SUM(F41:F42)</f>
        <v>40513</v>
      </c>
      <c r="G43" s="12">
        <f t="shared" si="4"/>
        <v>0.96459523809523806</v>
      </c>
    </row>
    <row r="44" spans="2:9" ht="15" customHeight="1" x14ac:dyDescent="0.3">
      <c r="B44" s="3"/>
      <c r="C44" s="6" t="s">
        <v>10</v>
      </c>
      <c r="E44" s="4"/>
      <c r="F44" s="4"/>
      <c r="G44" s="12"/>
    </row>
    <row r="45" spans="2:9" ht="15" customHeight="1" x14ac:dyDescent="0.3">
      <c r="B45" s="15"/>
      <c r="D45" t="s">
        <v>12</v>
      </c>
      <c r="E45" s="4">
        <v>7000</v>
      </c>
      <c r="F45" s="4">
        <v>6546</v>
      </c>
      <c r="G45" s="12">
        <f>+F45/E45</f>
        <v>0.93514285714285716</v>
      </c>
    </row>
    <row r="46" spans="2:9" ht="15" customHeight="1" x14ac:dyDescent="0.3">
      <c r="B46" s="15"/>
      <c r="D46" t="s">
        <v>16</v>
      </c>
      <c r="E46" s="4">
        <v>35000</v>
      </c>
      <c r="F46" s="4">
        <v>32955</v>
      </c>
      <c r="G46" s="12">
        <f t="shared" ref="G46:G47" si="5">+F46/E46</f>
        <v>0.94157142857142861</v>
      </c>
    </row>
    <row r="47" spans="2:9" ht="15" customHeight="1" x14ac:dyDescent="0.3">
      <c r="B47" s="15"/>
      <c r="D47" s="6" t="s">
        <v>14</v>
      </c>
      <c r="E47" s="7">
        <f>SUM(E45:E46)</f>
        <v>42000</v>
      </c>
      <c r="F47" s="7">
        <f>SUM(F45:F46)</f>
        <v>39501</v>
      </c>
      <c r="G47" s="12">
        <f t="shared" si="5"/>
        <v>0.9405</v>
      </c>
    </row>
    <row r="51" spans="2:7" ht="15" customHeight="1" x14ac:dyDescent="0.25">
      <c r="B51" s="22" t="s">
        <v>42</v>
      </c>
      <c r="C51" s="23"/>
      <c r="D51" s="23"/>
      <c r="E51" s="23"/>
      <c r="F51" s="23"/>
      <c r="G51" s="24"/>
    </row>
    <row r="52" spans="2:7" ht="15" customHeight="1" x14ac:dyDescent="0.25">
      <c r="B52" s="25"/>
      <c r="C52" s="26" t="s">
        <v>37</v>
      </c>
      <c r="D52" s="26"/>
      <c r="E52" s="26"/>
      <c r="F52" s="27"/>
      <c r="G52" s="28"/>
    </row>
    <row r="53" spans="2:7" ht="15" customHeight="1" x14ac:dyDescent="0.25">
      <c r="B53" s="25"/>
      <c r="C53" s="26"/>
      <c r="D53" s="26" t="s">
        <v>39</v>
      </c>
      <c r="E53" s="26"/>
      <c r="F53" s="27">
        <f>+F17+F29+F43</f>
        <v>267464</v>
      </c>
      <c r="G53" s="28"/>
    </row>
    <row r="54" spans="2:7" ht="15" customHeight="1" x14ac:dyDescent="0.25">
      <c r="B54" s="25"/>
      <c r="C54" s="26"/>
      <c r="D54" s="26" t="s">
        <v>41</v>
      </c>
      <c r="E54" s="26"/>
      <c r="F54" s="8">
        <v>499</v>
      </c>
      <c r="G54" s="28"/>
    </row>
    <row r="55" spans="2:7" ht="15" customHeight="1" x14ac:dyDescent="0.25">
      <c r="B55" s="25"/>
      <c r="C55" s="26"/>
      <c r="D55" s="26"/>
      <c r="E55" s="26"/>
      <c r="F55" s="27">
        <f>+F53+F54</f>
        <v>267963</v>
      </c>
      <c r="G55" s="28"/>
    </row>
    <row r="56" spans="2:7" ht="15" customHeight="1" x14ac:dyDescent="0.25">
      <c r="B56" s="25"/>
      <c r="C56" s="26"/>
      <c r="D56" s="26" t="s">
        <v>40</v>
      </c>
      <c r="E56" s="26"/>
      <c r="F56" s="8">
        <v>267963</v>
      </c>
      <c r="G56" s="28"/>
    </row>
    <row r="57" spans="2:7" ht="15" customHeight="1" x14ac:dyDescent="0.25">
      <c r="B57" s="25"/>
      <c r="C57" s="26"/>
      <c r="D57" s="26"/>
      <c r="E57" s="26"/>
      <c r="F57" s="29">
        <f>+F55-F56</f>
        <v>0</v>
      </c>
      <c r="G57" s="28"/>
    </row>
    <row r="58" spans="2:7" ht="15" customHeight="1" x14ac:dyDescent="0.25">
      <c r="B58" s="25"/>
      <c r="C58" s="26" t="s">
        <v>36</v>
      </c>
      <c r="D58" s="26"/>
      <c r="E58" s="26"/>
      <c r="F58" s="27"/>
      <c r="G58" s="28"/>
    </row>
    <row r="59" spans="2:7" ht="15" customHeight="1" x14ac:dyDescent="0.25">
      <c r="B59" s="25"/>
      <c r="C59" s="26"/>
      <c r="D59" s="26" t="s">
        <v>39</v>
      </c>
      <c r="E59" s="26"/>
      <c r="F59" s="27">
        <f>+F22+F36+F47</f>
        <v>215177</v>
      </c>
      <c r="G59" s="28"/>
    </row>
    <row r="60" spans="2:7" ht="15" customHeight="1" x14ac:dyDescent="0.25">
      <c r="B60" s="25"/>
      <c r="C60" s="26"/>
      <c r="D60" s="26" t="s">
        <v>34</v>
      </c>
      <c r="E60" s="26"/>
      <c r="F60" s="27">
        <v>-17086</v>
      </c>
      <c r="G60" s="28"/>
    </row>
    <row r="61" spans="2:7" ht="15" customHeight="1" x14ac:dyDescent="0.25">
      <c r="B61" s="25"/>
      <c r="C61" s="26"/>
      <c r="D61" s="26" t="s">
        <v>35</v>
      </c>
      <c r="E61" s="26"/>
      <c r="F61" s="27">
        <v>21827</v>
      </c>
      <c r="G61" s="28"/>
    </row>
    <row r="62" spans="2:7" ht="15" customHeight="1" x14ac:dyDescent="0.25">
      <c r="B62" s="25"/>
      <c r="C62" s="26"/>
      <c r="D62" s="26" t="s">
        <v>41</v>
      </c>
      <c r="E62" s="26"/>
      <c r="F62" s="8">
        <v>499</v>
      </c>
      <c r="G62" s="28"/>
    </row>
    <row r="63" spans="2:7" ht="15" customHeight="1" x14ac:dyDescent="0.25">
      <c r="B63" s="25"/>
      <c r="C63" s="26"/>
      <c r="D63" s="26"/>
      <c r="E63" s="26"/>
      <c r="F63" s="27">
        <f>SUM(F59:F62)</f>
        <v>220417</v>
      </c>
      <c r="G63" s="28"/>
    </row>
    <row r="64" spans="2:7" ht="15" customHeight="1" x14ac:dyDescent="0.25">
      <c r="B64" s="25"/>
      <c r="C64" s="26"/>
      <c r="D64" s="26" t="s">
        <v>40</v>
      </c>
      <c r="E64" s="26"/>
      <c r="F64" s="8">
        <v>220417</v>
      </c>
      <c r="G64" s="28"/>
    </row>
    <row r="65" spans="2:10" ht="15" customHeight="1" x14ac:dyDescent="0.25">
      <c r="B65" s="30"/>
      <c r="C65" s="21"/>
      <c r="D65" s="21"/>
      <c r="E65" s="21"/>
      <c r="F65" s="31">
        <f>+F63-F64</f>
        <v>0</v>
      </c>
      <c r="G65" s="32"/>
    </row>
    <row r="66" spans="2:10" ht="15" customHeight="1" x14ac:dyDescent="0.25">
      <c r="F66" s="4"/>
    </row>
    <row r="67" spans="2:10" ht="15" customHeight="1" x14ac:dyDescent="0.25">
      <c r="F67" s="4"/>
    </row>
    <row r="69" spans="2:10" ht="15" customHeight="1" x14ac:dyDescent="0.25">
      <c r="F69" s="4"/>
      <c r="G69" s="4"/>
      <c r="H69" s="4"/>
      <c r="I69" s="4"/>
      <c r="J69" s="4"/>
    </row>
    <row r="70" spans="2:10" ht="15" customHeight="1" x14ac:dyDescent="0.25">
      <c r="E70" t="s">
        <v>10</v>
      </c>
      <c r="F70" s="4">
        <f>+F47+F36+F22</f>
        <v>215177</v>
      </c>
      <c r="G70" s="4" t="s">
        <v>22</v>
      </c>
      <c r="H70" s="4"/>
      <c r="I70" s="4"/>
      <c r="J70" s="4"/>
    </row>
    <row r="71" spans="2:10" ht="15" customHeight="1" x14ac:dyDescent="0.25">
      <c r="F71" s="4">
        <v>21353</v>
      </c>
      <c r="G71" s="4" t="s">
        <v>21</v>
      </c>
      <c r="H71" s="4"/>
      <c r="I71" s="4"/>
      <c r="J71" s="4"/>
    </row>
    <row r="72" spans="2:10" ht="15" customHeight="1" x14ac:dyDescent="0.25">
      <c r="F72" s="4">
        <v>973</v>
      </c>
      <c r="G72" s="4" t="s">
        <v>33</v>
      </c>
      <c r="H72" s="4"/>
      <c r="I72" s="4"/>
      <c r="J72" s="4"/>
    </row>
    <row r="73" spans="2:10" ht="15" customHeight="1" x14ac:dyDescent="0.25">
      <c r="F73" s="8">
        <f>-4900-7286-4900</f>
        <v>-17086</v>
      </c>
      <c r="G73" s="4" t="s">
        <v>23</v>
      </c>
      <c r="H73" s="4"/>
      <c r="I73" s="4"/>
      <c r="J73" s="4"/>
    </row>
    <row r="74" spans="2:10" ht="15" customHeight="1" x14ac:dyDescent="0.25">
      <c r="F74" s="4">
        <f>SUM(F70:F73)</f>
        <v>220417</v>
      </c>
      <c r="G74" s="4" t="s">
        <v>24</v>
      </c>
      <c r="H74" s="4"/>
      <c r="I74" s="4"/>
      <c r="J74" s="4"/>
    </row>
    <row r="75" spans="2:10" ht="15" customHeight="1" x14ac:dyDescent="0.25">
      <c r="F75" s="8">
        <v>220417</v>
      </c>
      <c r="G75" s="4" t="s">
        <v>25</v>
      </c>
      <c r="H75" s="4"/>
      <c r="I75" s="4"/>
      <c r="J75" s="4"/>
    </row>
    <row r="76" spans="2:10" ht="15" customHeight="1" x14ac:dyDescent="0.25">
      <c r="F76" s="19">
        <f>+F74-F75</f>
        <v>0</v>
      </c>
      <c r="G76" s="4"/>
      <c r="H76" s="4"/>
      <c r="I76" s="4"/>
      <c r="J76" s="4"/>
    </row>
    <row r="77" spans="2:10" ht="15" customHeight="1" x14ac:dyDescent="0.25">
      <c r="F77" s="4"/>
      <c r="G77" s="4"/>
      <c r="H77" s="4"/>
      <c r="I77" s="4"/>
      <c r="J77" s="4"/>
    </row>
    <row r="78" spans="2:10" ht="15" customHeight="1" x14ac:dyDescent="0.25">
      <c r="F78" s="4">
        <f>+F70</f>
        <v>215177</v>
      </c>
      <c r="G78" s="4" t="s">
        <v>22</v>
      </c>
      <c r="H78" s="4"/>
      <c r="I78" s="4"/>
      <c r="J78" s="4"/>
    </row>
    <row r="79" spans="2:10" ht="15" customHeight="1" x14ac:dyDescent="0.25">
      <c r="F79" s="4">
        <v>973</v>
      </c>
      <c r="G79" s="4" t="s">
        <v>33</v>
      </c>
      <c r="H79" s="4"/>
      <c r="I79" s="4"/>
      <c r="J79" s="4"/>
    </row>
    <row r="80" spans="2:10" ht="15" customHeight="1" x14ac:dyDescent="0.25">
      <c r="F80" s="8">
        <v>-20579</v>
      </c>
      <c r="G80" s="4" t="s">
        <v>32</v>
      </c>
      <c r="H80" s="4"/>
      <c r="I80" s="4"/>
      <c r="J80" s="4"/>
    </row>
    <row r="81" spans="5:10" ht="15" customHeight="1" x14ac:dyDescent="0.25">
      <c r="F81" s="4">
        <f>SUM(F77:F80)</f>
        <v>195571</v>
      </c>
      <c r="G81" s="4" t="s">
        <v>24</v>
      </c>
      <c r="H81" s="4"/>
      <c r="I81" s="4"/>
      <c r="J81" s="4"/>
    </row>
    <row r="82" spans="5:10" ht="15" customHeight="1" x14ac:dyDescent="0.25">
      <c r="F82" s="8">
        <v>195572</v>
      </c>
      <c r="G82" s="4" t="s">
        <v>30</v>
      </c>
      <c r="H82" s="4"/>
      <c r="I82" s="4"/>
      <c r="J82" s="4"/>
    </row>
    <row r="83" spans="5:10" ht="15" customHeight="1" x14ac:dyDescent="0.25">
      <c r="F83" s="20">
        <f>+F81-F82</f>
        <v>-1</v>
      </c>
      <c r="G83" s="4"/>
      <c r="H83" s="4"/>
      <c r="I83" s="4"/>
      <c r="J83" s="4"/>
    </row>
    <row r="84" spans="5:10" ht="15" customHeight="1" x14ac:dyDescent="0.25">
      <c r="F84" s="4"/>
      <c r="G84" s="4"/>
      <c r="H84" s="4"/>
      <c r="I84" s="4"/>
      <c r="J84" s="4"/>
    </row>
    <row r="85" spans="5:10" ht="15" customHeight="1" x14ac:dyDescent="0.25">
      <c r="F85" s="4"/>
    </row>
    <row r="86" spans="5:10" ht="15" customHeight="1" x14ac:dyDescent="0.25">
      <c r="E86" t="s">
        <v>5</v>
      </c>
      <c r="F86" s="4">
        <f>+F43+F29+F17</f>
        <v>267464</v>
      </c>
      <c r="G86" s="4" t="s">
        <v>22</v>
      </c>
    </row>
    <row r="87" spans="5:10" ht="15" customHeight="1" x14ac:dyDescent="0.25">
      <c r="F87" s="8">
        <v>499</v>
      </c>
      <c r="G87" s="4" t="s">
        <v>31</v>
      </c>
    </row>
    <row r="88" spans="5:10" ht="15" customHeight="1" x14ac:dyDescent="0.25">
      <c r="F88" s="4">
        <f>SUM(F85:F87)</f>
        <v>267963</v>
      </c>
      <c r="G88" s="4" t="s">
        <v>24</v>
      </c>
    </row>
    <row r="89" spans="5:10" ht="15" customHeight="1" x14ac:dyDescent="0.25">
      <c r="F89" s="8">
        <v>266744</v>
      </c>
      <c r="G89" s="4" t="s">
        <v>25</v>
      </c>
    </row>
    <row r="90" spans="5:10" ht="15" customHeight="1" x14ac:dyDescent="0.25">
      <c r="F90" s="19">
        <f>+F88-F89</f>
        <v>1219</v>
      </c>
    </row>
  </sheetData>
  <printOptions horizontalCentered="1"/>
  <pageMargins left="1" right="1" top="0.75" bottom="1" header="0.3" footer="0.3"/>
  <pageSetup scale="73" orientation="portrait" r:id="rId1"/>
  <headerFooter>
    <oddFooter>&amp;L&amp;9&amp;F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mary fontana</dc:creator>
  <cp:lastModifiedBy>City</cp:lastModifiedBy>
  <cp:lastPrinted>2025-08-21T17:18:19Z</cp:lastPrinted>
  <dcterms:created xsi:type="dcterms:W3CDTF">2025-01-24T19:57:16Z</dcterms:created>
  <dcterms:modified xsi:type="dcterms:W3CDTF">2025-08-21T17:30:26Z</dcterms:modified>
</cp:coreProperties>
</file>